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<sst xmlns="http://schemas.openxmlformats.org/spreadsheetml/2006/main" count="994" uniqueCount="878">
  <si>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</si>
  <si>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</si>
  <si>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</si>
  <si>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</si>
  <si>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</si>
  <si>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</si>
  <si>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</si>
  <si>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</si>
  <si>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</si>
  <si>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</si>
  <si>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</si>
  <si>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</si>
  <si>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</si>
  <si>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</si>
  <si>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</si>
  <si>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</si>
  <si>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</si>
  <si>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</si>
  <si>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</si>
  <si>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</si>
  <si>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</si>
  <si>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</si>
  <si>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</si>
  <si>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</si>
  <si>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</si>
  <si>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</si>
  <si>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</si>
  <si>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</si>
  <si>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</si>
  <si>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</si>
  <si>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</si>
  <si>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</si>
  <si>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</si>
  <si>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</si>
  <si>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</si>
  <si>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</si>
  <si>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</si>
  <si>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</si>
  <si>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</si>
  <si>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</si>
  <si>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</si>
  <si>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</si>
  <si>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</si>
  <si>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</si>
  <si>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</si>
  <si>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</si>
  <si>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</si>
  <si>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</si>
  <si>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</si>
  <si>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</si>
  <si>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</si>
  <si>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</si>
  <si>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</si>
  <si>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</si>
  <si>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</si>
  <si>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</si>
  <si>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</si>
  <si>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</si>
  <si>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</si>
  <si>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</si>
  <si>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</si>
  <si>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</si>
  <si>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</si>
  <si>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</si>
  <si>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</si>
  <si>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</si>
  <si>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</si>
  <si>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</si>
  <si>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</si>
  <si>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</si>
  <si>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</si>
  <si>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</si>
  <si>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</si>
  <si>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</si>
  <si>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</si>
  <si>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</si>
  <si>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</si>
  <si>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</si>
  <si>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</si>
  <si>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</si>
  <si>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</si>
  <si>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</si>
  <si>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</si>
  <si>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</si>
  <si>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</si>
  <si>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</si>
  <si>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</si>
  <si>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</si>
  <si>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</si>
  <si>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</si>
  <si>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</si>
  <si>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</si>
  <si>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</si>
  <si>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</si>
  <si>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</si>
  <si>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</si>
  <si>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</si>
  <si>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</si>
  <si>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</si>
  <si>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</si>
  <si>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</si>
  <si>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</si>
  <si>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</si>
  <si>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</si>
  <si>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</si>
  <si>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</si>
  <si>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</si>
  <si>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</si>
  <si>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</si>
  <si>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</si>
  <si>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</si>
  <si>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</si>
  <si>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</si>
  <si>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</si>
  <si>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</si>
  <si>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</si>
  <si>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</si>
  <si>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</si>
  <si>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</si>
  <si>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</si>
  <si>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</si>
  <si>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</si>
  <si>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</si>
  <si>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</si>
  <si>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</si>
  <si>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</si>
  <si>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</si>
  <si>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</si>
  <si>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</si>
  <si>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</si>
  <si>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</si>
  <si>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</si>
  <si>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</si>
  <si>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</si>
  <si>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</si>
  <si>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</si>
  <si>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</si>
  <si>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</si>
  <si>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</si>
  <si>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</si>
  <si>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</si>
  <si>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</si>
  <si>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</si>
  <si>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</si>
  <si>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</si>
  <si>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</si>
  <si>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</si>
  <si>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</si>
  <si>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</si>
  <si>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</si>
  <si>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</si>
  <si>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</si>
  <si>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</si>
  <si>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</si>
  <si>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</si>
  <si>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</si>
  <si>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</si>
  <si>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</si>
  <si>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</si>
  <si>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</si>
  <si>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</si>
  <si>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</si>
  <si>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</si>
  <si>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</si>
  <si>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</si>
  <si>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</si>
  <si>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</si>
  <si>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</si>
  <si>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</si>
  <si>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</si>
  <si>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</si>
  <si>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</si>
  <si>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</si>
  <si>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</si>
  <si>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</si>
  <si>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</si>
  <si>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</si>
  <si>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</si>
  <si>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</si>
  <si>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</si>
  <si>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</si>
  <si>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</si>
  <si>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</si>
  <si>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</si>
  <si>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</si>
  <si>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</si>
  <si>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</si>
  <si>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</si>
  <si>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</si>
  <si>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</si>
  <si>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</si>
  <si>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</si>
  <si>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</si>
  <si>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</si>
  <si>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</si>
  <si>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</si>
  <si>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</si>
  <si>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</si>
  <si>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</si>
  <si>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</si>
  <si>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</si>
  <si>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</si>
  <si>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</si>
  <si>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</si>
  <si>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</si>
  <si>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</si>
  <si>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</si>
  <si>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</si>
  <si>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</si>
  <si>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</si>
  <si>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</si>
  <si>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</si>
  <si>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</si>
  <si>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</si>
  <si>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</si>
  <si>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</si>
  <si>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</si>
  <si>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</si>
  <si>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</si>
  <si>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</si>
  <si>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</si>
  <si>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</si>
  <si>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</si>
  <si>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</si>
  <si>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</si>
  <si>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</si>
  <si>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</si>
  <si>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</si>
  <si>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</si>
  <si>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</si>
  <si>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</si>
  <si>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</si>
  <si>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</si>
  <si>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</si>
  <si>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</si>
  <si>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</si>
  <si>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</si>
  <si>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</si>
  <si>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</si>
  <si>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</si>
  <si>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</si>
  <si>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</si>
  <si>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</si>
  <si>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</si>
  <si>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</si>
  <si>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</si>
  <si>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</si>
  <si>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</si>
  <si>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</si>
  <si>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</si>
  <si>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</si>
  <si>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</si>
  <si>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</si>
  <si>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</si>
  <si>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</si>
  <si>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</si>
  <si>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</si>
  <si>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</si>
  <si>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</si>
  <si>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</si>
  <si>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</si>
  <si>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</si>
  <si>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</si>
  <si>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</si>
  <si>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</si>
  <si>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</si>
  <si>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</si>
  <si>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</si>
  <si>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</si>
  <si>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</si>
  <si>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</si>
  <si>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</si>
  <si>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</si>
  <si>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</si>
  <si>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</si>
  <si>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</si>
  <si>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</si>
  <si>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</si>
  <si>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</si>
  <si>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</si>
  <si>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</si>
  <si>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</si>
  <si>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</si>
  <si>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</si>
  <si>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</si>
  <si>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</si>
  <si>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</si>
  <si>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</si>
  <si>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</si>
  <si>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</si>
  <si>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</si>
  <si>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</si>
  <si>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</si>
  <si>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</si>
  <si>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</si>
  <si>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</si>
  <si>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</si>
  <si>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</si>
  <si>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</si>
  <si>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</si>
  <si>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</si>
  <si>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</si>
  <si>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</si>
  <si>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</si>
  <si>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</si>
  <si>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</si>
  <si>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</si>
  <si>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</si>
  <si>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</si>
  <si>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</si>
  <si>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</si>
  <si>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</si>
  <si>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</si>
  <si>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</si>
  <si>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</si>
  <si>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</si>
  <si>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</si>
  <si>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</si>
  <si>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</si>
  <si>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</si>
  <si>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</si>
  <si>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</si>
  <si>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</si>
  <si>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</si>
  <si>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</si>
  <si>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</si>
  <si>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</si>
  <si>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</si>
  <si>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</si>
  <si>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</si>
  <si>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</si>
  <si>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</si>
  <si>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</si>
  <si>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</si>
  <si>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</si>
  <si>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</si>
  <si>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</si>
  <si>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</si>
  <si>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</si>
  <si>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</si>
  <si>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</si>
  <si>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</si>
  <si>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</si>
  <si>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</si>
  <si>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</si>
  <si>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</si>
  <si>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</si>
  <si>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</si>
  <si>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</si>
  <si>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</si>
  <si>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</si>
  <si>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</si>
  <si>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</si>
  <si>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</si>
  <si>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</si>
  <si>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</si>
  <si>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</si>
  <si>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</si>
  <si>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</si>
  <si>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</si>
  <si>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</si>
  <si>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</si>
  <si>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</si>
  <si>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</si>
  <si>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</si>
  <si>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</si>
  <si>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</si>
  <si>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</si>
  <si>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</si>
  <si>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</si>
  <si>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</si>
  <si>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</si>
  <si>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</si>
  <si>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</si>
  <si>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</si>
  <si>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</si>
  <si>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</si>
  <si>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</si>
  <si>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</si>
  <si>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</si>
  <si>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</si>
  <si>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</si>
  <si>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</si>
  <si>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</si>
  <si>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</si>
  <si>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</si>
  <si>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</si>
  <si>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</si>
  <si>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</si>
  <si>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</si>
  <si>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</si>
  <si>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</si>
  <si>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</si>
  <si>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</si>
  <si>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</si>
  <si>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</si>
  <si>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</si>
  <si>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</si>
  <si>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</si>
  <si>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</si>
  <si>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</si>
  <si>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</si>
  <si>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</si>
  <si>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</si>
  <si>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</si>
  <si>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</si>
  <si>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</si>
  <si>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</si>
  <si>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</si>
  <si>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</si>
  <si>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</si>
  <si>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</si>
  <si>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</si>
  <si>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</si>
  <si>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</si>
  <si>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</si>
  <si>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</si>
  <si>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</si>
  <si>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</si>
  <si>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</si>
  <si>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</si>
  <si>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</si>
  <si>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</si>
  <si>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</si>
  <si>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</si>
  <si>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</si>
  <si>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</si>
  <si>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</si>
  <si>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</si>
  <si>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</si>
  <si>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</si>
  <si>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</si>
  <si>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</si>
  <si>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</si>
  <si>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</si>
  <si>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</si>
  <si>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</si>
  <si>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</si>
  <si>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</si>
  <si>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</si>
  <si>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</si>
  <si>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</si>
  <si>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</si>
  <si>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</si>
  <si>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</si>
  <si>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</si>
  <si>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</si>
  <si>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</si>
  <si>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</si>
  <si>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</si>
  <si>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</si>
  <si>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</si>
  <si>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</si>
  <si>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</si>
  <si>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</si>
  <si>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</si>
  <si>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</si>
  <si>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</si>
  <si>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</si>
  <si>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</si>
  <si>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</si>
  <si>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</si>
  <si>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</si>
  <si>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</si>
  <si>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</si>
  <si>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</si>
  <si>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</si>
  <si>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</si>
  <si>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</si>
  <si>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</si>
  <si>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</si>
  <si>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</si>
  <si>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</si>
  <si>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</si>
  <si>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</si>
  <si>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</si>
  <si>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</si>
  <si>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</si>
  <si>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</si>
  <si>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</si>
  <si>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</si>
  <si>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</si>
  <si>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</si>
  <si>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</si>
  <si>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</si>
  <si>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</si>
  <si>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</si>
  <si>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</si>
  <si>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</si>
  <si>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</si>
  <si>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</si>
  <si>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</si>
  <si>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</si>
  <si>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</si>
  <si>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</si>
  <si>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</si>
  <si>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</si>
  <si>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</si>
  <si>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</si>
  <si>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</si>
  <si>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</si>
  <si>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</si>
  <si>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</si>
  <si>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</si>
  <si>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</si>
  <si>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</si>
  <si>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</si>
  <si>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</si>
  <si>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</si>
  <si>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</si>
  <si>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</si>
  <si>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</si>
  <si>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</si>
  <si>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</si>
  <si>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</si>
  <si>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</si>
  <si>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</si>
  <si>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</si>
  <si>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</si>
  <si>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</si>
  <si>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</si>
  <si>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</si>
  <si>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</si>
  <si>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</si>
  <si>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</si>
  <si>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</si>
  <si>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</si>
  <si>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</si>
  <si>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</si>
  <si>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</si>
  <si>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</si>
  <si>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</si>
  <si>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</si>
  <si>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</si>
  <si>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</si>
  <si>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</si>
  <si>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</si>
  <si>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</si>
  <si>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</si>
  <si>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</si>
  <si>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</si>
  <si>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</si>
  <si>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</si>
  <si>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</si>
  <si>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</si>
  <si>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</si>
  <si>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</si>
  <si>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</si>
  <si>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</si>
  <si>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</si>
  <si>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</si>
  <si>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</si>
  <si>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</si>
  <si>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</si>
  <si>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</si>
  <si>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</si>
  <si>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</si>
  <si>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</si>
  <si>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</si>
  <si>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</si>
  <si>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</si>
  <si>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</si>
  <si>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</si>
  <si>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</si>
  <si>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</si>
  <si>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</si>
  <si>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</si>
  <si>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</si>
  <si>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</si>
  <si>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</si>
  <si>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</si>
  <si>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</si>
  <si>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</si>
  <si>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</si>
  <si>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</si>
  <si>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</si>
  <si>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</si>
  <si>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</si>
  <si>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</si>
  <si>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</si>
  <si>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</si>
  <si>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</si>
  <si>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</si>
  <si>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</si>
  <si>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</si>
  <si>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</si>
  <si>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</si>
  <si>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</si>
  <si>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</si>
  <si>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</si>
  <si>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</si>
  <si>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</si>
  <si>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</si>
  <si>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</si>
  <si>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</si>
  <si>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</si>
  <si>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</si>
  <si>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</si>
  <si>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</si>
  <si>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</si>
  <si>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</si>
  <si>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</si>
  <si>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</si>
  <si>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</si>
  <si>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</si>
  <si>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</si>
  <si>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</si>
  <si>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</si>
  <si>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</si>
  <si>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</si>
  <si>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</si>
  <si>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</si>
  <si>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</si>
  <si>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</si>
  <si>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</si>
  <si>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</si>
  <si>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</si>
  <si>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</si>
  <si>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</si>
  <si>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</si>
  <si>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</si>
  <si>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</si>
  <si>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</si>
  <si>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</si>
  <si>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</si>
  <si>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</si>
  <si>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</si>
  <si>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</si>
  <si>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</si>
  <si>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</si>
  <si>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</si>
  <si>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</si>
  <si>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</si>
  <si>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</si>
  <si>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</si>
  <si>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</si>
  <si>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</si>
  <si>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</si>
  <si>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</si>
  <si>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</si>
  <si>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</si>
  <si>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</si>
  <si>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</si>
  <si>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</si>
  <si>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</si>
  <si>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</si>
  <si>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</si>
  <si>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</si>
  <si>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</si>
  <si>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</si>
  <si>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</si>
  <si>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</si>
  <si>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</si>
  <si>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</si>
  <si>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</si>
  <si>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</si>
  <si>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</si>
  <si>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</si>
  <si>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</si>
  <si>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</si>
  <si>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</si>
  <si>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</si>
  <si>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</si>
  <si>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</si>
  <si>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</si>
  <si>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</si>
  <si>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</si>
  <si>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</si>
  <si>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</si>
  <si>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</si>
  <si>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</si>
  <si>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</si>
  <si>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</si>
  <si>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</si>
  <si>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</si>
  <si>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</si>
  <si>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</si>
  <si>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</si>
  <si>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</si>
  <si>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</si>
  <si>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</si>
  <si>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</si>
  <si>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Профінансовано станом на 25.10.2016</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</si>
  <si>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</si>
  <si>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</si>
  <si>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</si>
  <si>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</si>
  <si>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</si>
  <si>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</si>
  <si>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</si>
  <si>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</si>
  <si>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</si>
  <si>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</si>
  <si>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</si>
  <si>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</si>
  <si>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</si>
  <si>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</si>
  <si>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</si>
  <si>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</si>
  <si>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</si>
  <si>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</si>
  <si>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</si>
  <si>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</si>
  <si>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3131-5559596,19
3210-1886038,81</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</si>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</sst>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5"/>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271</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615</v>
      </c>
    </row>
    <row r="3" spans="1:38" ht="93" customHeight="1">
      <c r="A3" s="12"/>
      <c r="B3" s="1" t="s">
        <v>813</v>
      </c>
      <c r="C3" s="1" t="s">
        <v>563</v>
      </c>
      <c r="D3" s="322" t="s">
        <v>80</v>
      </c>
      <c r="E3" s="340" t="s">
        <v>325</v>
      </c>
      <c r="F3" s="329" t="s">
        <v>249</v>
      </c>
      <c r="G3" s="331" t="s">
        <v>614</v>
      </c>
      <c r="H3" s="327" t="s">
        <v>452</v>
      </c>
      <c r="I3" s="327" t="s">
        <v>167</v>
      </c>
      <c r="J3" s="327" t="s">
        <v>322</v>
      </c>
      <c r="K3" s="323" t="s">
        <v>553</v>
      </c>
      <c r="L3" s="323" t="s">
        <v>554</v>
      </c>
      <c r="M3" s="338" t="s">
        <v>92</v>
      </c>
      <c r="N3" s="341" t="s">
        <v>422</v>
      </c>
      <c r="O3" s="334" t="s">
        <v>423</v>
      </c>
      <c r="P3" s="335"/>
      <c r="Q3" s="335"/>
      <c r="R3" s="335"/>
      <c r="S3" s="335"/>
      <c r="T3" s="335"/>
      <c r="U3" s="335"/>
      <c r="V3" s="335"/>
      <c r="W3" s="336"/>
      <c r="X3" s="337"/>
      <c r="Y3" s="321" t="s">
        <v>630</v>
      </c>
      <c r="Z3" s="325" t="s">
        <v>424</v>
      </c>
      <c r="AA3" s="321" t="s">
        <v>425</v>
      </c>
      <c r="AB3" s="321" t="s">
        <v>426</v>
      </c>
      <c r="AC3" s="321" t="s">
        <v>427</v>
      </c>
      <c r="AD3" s="321" t="s">
        <v>435</v>
      </c>
      <c r="AE3" s="321" t="s">
        <v>428</v>
      </c>
      <c r="AF3" s="321" t="s">
        <v>429</v>
      </c>
      <c r="AG3" s="321" t="s">
        <v>430</v>
      </c>
      <c r="AH3" s="321" t="s">
        <v>431</v>
      </c>
      <c r="AI3" s="321" t="s">
        <v>432</v>
      </c>
      <c r="AJ3" s="321" t="s">
        <v>433</v>
      </c>
      <c r="AK3" s="321" t="s">
        <v>434</v>
      </c>
      <c r="AL3" s="321" t="s">
        <v>682</v>
      </c>
    </row>
    <row r="4" spans="1:38" ht="63">
      <c r="A4" s="12"/>
      <c r="B4" s="1"/>
      <c r="C4" s="33"/>
      <c r="D4" s="322"/>
      <c r="E4" s="340"/>
      <c r="F4" s="330"/>
      <c r="G4" s="332"/>
      <c r="H4" s="328"/>
      <c r="I4" s="328"/>
      <c r="J4" s="328"/>
      <c r="K4" s="324"/>
      <c r="L4" s="324"/>
      <c r="M4" s="339"/>
      <c r="N4" s="342"/>
      <c r="O4" s="34" t="s">
        <v>64</v>
      </c>
      <c r="P4" s="34" t="s">
        <v>67</v>
      </c>
      <c r="Q4" s="34" t="s">
        <v>641</v>
      </c>
      <c r="R4" s="34" t="s">
        <v>389</v>
      </c>
      <c r="S4" s="34" t="s">
        <v>606</v>
      </c>
      <c r="T4" s="34" t="s">
        <v>531</v>
      </c>
      <c r="U4" s="34"/>
      <c r="V4" s="270" t="s">
        <v>746</v>
      </c>
      <c r="W4" s="270" t="s">
        <v>28</v>
      </c>
      <c r="X4" s="34"/>
      <c r="Y4" s="321"/>
      <c r="Z4" s="326"/>
      <c r="AA4" s="321"/>
      <c r="AB4" s="321"/>
      <c r="AC4" s="321"/>
      <c r="AD4" s="321"/>
      <c r="AE4" s="321"/>
      <c r="AF4" s="321"/>
      <c r="AG4" s="321"/>
      <c r="AH4" s="321"/>
      <c r="AI4" s="321"/>
      <c r="AJ4" s="321"/>
      <c r="AK4" s="321"/>
      <c r="AL4" s="321"/>
    </row>
    <row r="5" spans="1:38" s="14" customFormat="1" ht="56.25">
      <c r="A5" s="13"/>
      <c r="B5" s="26" t="s">
        <v>856</v>
      </c>
      <c r="C5" s="8"/>
      <c r="D5" s="75"/>
      <c r="E5" s="76"/>
      <c r="F5" s="77" t="s">
        <v>815</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2700478.65</v>
      </c>
    </row>
    <row r="6" spans="1:38" s="14" customFormat="1" ht="18.75">
      <c r="A6" s="13"/>
      <c r="B6" s="26"/>
      <c r="C6" s="26"/>
      <c r="D6" s="319" t="s">
        <v>609</v>
      </c>
      <c r="E6" s="319" t="s">
        <v>324</v>
      </c>
      <c r="F6" s="308" t="s">
        <v>616</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1269850.31</v>
      </c>
    </row>
    <row r="7" spans="1:38" s="14" customFormat="1" ht="75">
      <c r="A7" s="13"/>
      <c r="B7" s="39"/>
      <c r="C7" s="39"/>
      <c r="D7" s="320"/>
      <c r="E7" s="320"/>
      <c r="F7" s="309"/>
      <c r="G7" s="88" t="s">
        <v>405</v>
      </c>
      <c r="H7" s="86"/>
      <c r="I7" s="89"/>
      <c r="J7" s="90"/>
      <c r="K7" s="86"/>
      <c r="L7" s="86"/>
      <c r="M7" s="86"/>
      <c r="N7" s="91">
        <v>3110</v>
      </c>
      <c r="O7" s="86"/>
      <c r="P7" s="86"/>
      <c r="Q7" s="46">
        <f>400000+100000</f>
        <v>500000</v>
      </c>
      <c r="R7" s="46"/>
      <c r="S7" s="247" t="s">
        <v>406</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68</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69</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70</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71</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506</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404</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330</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20"/>
      <c r="E15" s="320"/>
      <c r="F15" s="309"/>
      <c r="G15" s="52" t="s">
        <v>303</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98</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747</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105</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399</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200</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57</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585</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367</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78</v>
      </c>
      <c r="E24" s="319" t="s">
        <v>672</v>
      </c>
      <c r="F24" s="308" t="s">
        <v>267</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673</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35</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774</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269</v>
      </c>
      <c r="E28" s="294" t="s">
        <v>255</v>
      </c>
      <c r="F28" s="297" t="s">
        <v>270</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29</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30</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31</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617</v>
      </c>
      <c r="E32" s="319" t="s">
        <v>291</v>
      </c>
      <c r="F32" s="308" t="s">
        <v>415</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761688</v>
      </c>
    </row>
    <row r="33" spans="1:38" s="14" customFormat="1" ht="131.25">
      <c r="A33" s="13"/>
      <c r="B33" s="26"/>
      <c r="C33" s="27"/>
      <c r="D33" s="320"/>
      <c r="E33" s="320"/>
      <c r="F33" s="309"/>
      <c r="G33" s="95" t="s">
        <v>304</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f>702854.18+58833.82</f>
        <v>761688</v>
      </c>
    </row>
    <row r="34" spans="1:38" s="14" customFormat="1" ht="88.5" hidden="1">
      <c r="A34" s="13"/>
      <c r="B34" s="26"/>
      <c r="C34" s="27"/>
      <c r="D34" s="320"/>
      <c r="E34" s="320"/>
      <c r="F34" s="309"/>
      <c r="G34" s="95" t="s">
        <v>179</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631</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609</v>
      </c>
      <c r="E36" s="319" t="s">
        <v>324</v>
      </c>
      <c r="F36" s="308" t="s">
        <v>616</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586</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587</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723</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53546491.13</v>
      </c>
    </row>
    <row r="40" spans="2:38" ht="18.75">
      <c r="B40" s="20"/>
      <c r="C40" s="9"/>
      <c r="D40" s="319" t="s">
        <v>609</v>
      </c>
      <c r="E40" s="319" t="s">
        <v>324</v>
      </c>
      <c r="F40" s="308" t="s">
        <v>616</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352</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588</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589</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590</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591</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592</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618</v>
      </c>
      <c r="E47" s="310" t="s">
        <v>272</v>
      </c>
      <c r="F47" s="306" t="s">
        <v>280</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23888569.73</v>
      </c>
    </row>
    <row r="48" spans="2:38" ht="37.5">
      <c r="B48" s="25"/>
      <c r="C48" s="25"/>
      <c r="D48" s="311"/>
      <c r="E48" s="311"/>
      <c r="F48" s="307"/>
      <c r="G48" s="108" t="s">
        <v>593</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549</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777</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763</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829</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793</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807</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145</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195</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581</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196</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760</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297</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546</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52</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4080+81491+9</f>
        <v>85580</v>
      </c>
    </row>
    <row r="63" spans="2:38" ht="56.25">
      <c r="B63" s="25"/>
      <c r="C63" s="25"/>
      <c r="D63" s="311"/>
      <c r="E63" s="311"/>
      <c r="F63" s="307"/>
      <c r="G63" s="108" t="s">
        <v>547</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v>4500</v>
      </c>
    </row>
    <row r="64" spans="2:38" ht="112.5">
      <c r="B64" s="25"/>
      <c r="C64" s="25"/>
      <c r="D64" s="311"/>
      <c r="E64" s="311"/>
      <c r="F64" s="307"/>
      <c r="G64" s="108" t="s">
        <v>128</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368</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369</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78328.8+76169.76+2282.67</f>
        <v>156781.23</v>
      </c>
    </row>
    <row r="67" spans="2:38" ht="37.5">
      <c r="B67" s="25"/>
      <c r="C67" s="25"/>
      <c r="D67" s="311"/>
      <c r="E67" s="311"/>
      <c r="F67" s="307"/>
      <c r="G67" s="108" t="s">
        <v>464</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211</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144</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521</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295</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296</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233</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f>
        <v>50455.18</v>
      </c>
    </row>
    <row r="74" spans="2:38" ht="37.5">
      <c r="B74" s="25"/>
      <c r="C74" s="25"/>
      <c r="D74" s="311"/>
      <c r="E74" s="311"/>
      <c r="F74" s="307"/>
      <c r="G74" s="108" t="s">
        <v>466</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234</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776</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483</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484</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149</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582</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v>50000</v>
      </c>
      <c r="AJ80" s="42">
        <f>100000-50000</f>
        <v>50000</v>
      </c>
      <c r="AK80" s="42"/>
      <c r="AL80" s="260"/>
    </row>
    <row r="81" spans="2:38" ht="75">
      <c r="B81" s="25"/>
      <c r="C81" s="25"/>
      <c r="D81" s="311"/>
      <c r="E81" s="311"/>
      <c r="F81" s="307"/>
      <c r="G81" s="108" t="s">
        <v>226</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227</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659</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512</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522</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523</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231</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232</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235</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519</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580</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520</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823</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824</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825</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826</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827</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828</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302</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687</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688</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89973.1+918+89972.9</f>
        <v>180864</v>
      </c>
    </row>
    <row r="102" spans="2:38" ht="56.25">
      <c r="B102" s="25"/>
      <c r="C102" s="25"/>
      <c r="D102" s="311"/>
      <c r="E102" s="311"/>
      <c r="F102" s="307"/>
      <c r="G102" s="108" t="s">
        <v>526</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845</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4080+71115.5+909.5</f>
        <v>76105</v>
      </c>
    </row>
    <row r="104" spans="2:38" ht="56.25">
      <c r="B104" s="25"/>
      <c r="C104" s="25"/>
      <c r="D104" s="311"/>
      <c r="E104" s="311"/>
      <c r="F104" s="307"/>
      <c r="G104" s="108" t="s">
        <v>72</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4386+109778+2</f>
        <v>114166</v>
      </c>
    </row>
    <row r="105" spans="2:38" ht="56.25">
      <c r="B105" s="25"/>
      <c r="C105" s="25"/>
      <c r="D105" s="311"/>
      <c r="E105" s="311"/>
      <c r="F105" s="307"/>
      <c r="G105" s="108" t="s">
        <v>663</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664</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665</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666</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184</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185</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571</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59000+95000+112000-154000-12000-98415+145000</f>
        <v>146585</v>
      </c>
      <c r="AJ111" s="42">
        <f>200000-130000-70000+188000+98350-145000</f>
        <v>141350</v>
      </c>
      <c r="AK111" s="42">
        <v>65</v>
      </c>
      <c r="AL111" s="260">
        <f>5805.8+338760.8+0.2+1475</f>
        <v>346041.8</v>
      </c>
    </row>
    <row r="112" spans="2:38" ht="56.25">
      <c r="B112" s="25"/>
      <c r="C112" s="25"/>
      <c r="D112" s="311"/>
      <c r="E112" s="311"/>
      <c r="F112" s="307"/>
      <c r="G112" s="108" t="s">
        <v>578</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572</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463</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573</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635</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636</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80990.4+7765.2+73225.2</f>
        <v>161980.8</v>
      </c>
    </row>
    <row r="118" spans="2:38" ht="37.5">
      <c r="B118" s="25"/>
      <c r="C118" s="25"/>
      <c r="D118" s="311"/>
      <c r="E118" s="311"/>
      <c r="F118" s="307"/>
      <c r="G118" s="108" t="s">
        <v>637</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694</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355</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764</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21</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22</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309</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73</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100000-100000-136900-50000-145000</f>
        <v>-331900</v>
      </c>
      <c r="AJ125" s="42">
        <f>243000-243000+53300+50000+145000</f>
        <v>248300</v>
      </c>
      <c r="AK125" s="42">
        <f>100000-100000+83600</f>
        <v>83600</v>
      </c>
      <c r="AL125" s="260">
        <f>14400+216007.6+33600+249542+7037.94</f>
        <v>520587.54</v>
      </c>
    </row>
    <row r="126" spans="2:38" ht="36" hidden="1">
      <c r="B126" s="25"/>
      <c r="C126" s="25"/>
      <c r="D126" s="311"/>
      <c r="E126" s="311"/>
      <c r="F126" s="307"/>
      <c r="G126" s="108" t="s">
        <v>74</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840</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75</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220961.31+219917.31</f>
        <v>440878.62</v>
      </c>
    </row>
    <row r="129" spans="2:38" ht="56.25">
      <c r="B129" s="25"/>
      <c r="C129" s="25"/>
      <c r="D129" s="311"/>
      <c r="E129" s="311"/>
      <c r="F129" s="307"/>
      <c r="G129" s="108" t="s">
        <v>187</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535</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536</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177</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178</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677</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678</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679</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680</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462</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131</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779</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780</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583</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781</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782</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762</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783</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784</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785</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786</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542</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493</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494</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1305.6+73207+2280+58859+59066+36832</f>
        <v>231549.6</v>
      </c>
    </row>
    <row r="153" spans="2:38" ht="37.5">
      <c r="B153" s="25"/>
      <c r="C153" s="25"/>
      <c r="D153" s="311"/>
      <c r="E153" s="311"/>
      <c r="F153" s="307"/>
      <c r="G153" s="108" t="s">
        <v>495</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496</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545</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465</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792</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800</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78328.78+76778.9+426+2281.55</f>
        <v>157815.22999999998</v>
      </c>
    </row>
    <row r="159" spans="2:38" ht="56.25">
      <c r="B159" s="25"/>
      <c r="C159" s="25"/>
      <c r="D159" s="311"/>
      <c r="E159" s="311"/>
      <c r="F159" s="307"/>
      <c r="G159" s="108" t="s">
        <v>801</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3</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345</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346</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347</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348</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134</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83236.76+73535.38+2429.18</f>
        <v>159201.32</v>
      </c>
    </row>
    <row r="166" spans="2:38" ht="37.5">
      <c r="B166" s="25"/>
      <c r="C166" s="25"/>
      <c r="D166" s="311"/>
      <c r="E166" s="311"/>
      <c r="F166" s="307"/>
      <c r="G166" s="108" t="s">
        <v>135</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136</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584</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137</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138</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148630.3+144760</f>
        <v>293390.3</v>
      </c>
    </row>
    <row r="171" spans="2:38" ht="75">
      <c r="B171" s="25"/>
      <c r="C171" s="25"/>
      <c r="D171" s="311"/>
      <c r="E171" s="311"/>
      <c r="F171" s="307"/>
      <c r="G171" s="108" t="s">
        <v>689</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690</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438</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439</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381</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808</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f>49014</f>
        <v>49014</v>
      </c>
    </row>
    <row r="177" spans="2:38" ht="56.25">
      <c r="B177" s="25"/>
      <c r="C177" s="25"/>
      <c r="D177" s="311"/>
      <c r="E177" s="311"/>
      <c r="F177" s="307"/>
      <c r="G177" s="108" t="s">
        <v>485</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382</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383</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47</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48</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579</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49</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84</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744</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745</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619</v>
      </c>
      <c r="E187" s="310" t="s">
        <v>274</v>
      </c>
      <c r="F187" s="306" t="s">
        <v>273</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12068734.300000003</v>
      </c>
    </row>
    <row r="188" spans="2:38" ht="37.5">
      <c r="B188" s="20"/>
      <c r="C188" s="20"/>
      <c r="D188" s="311"/>
      <c r="E188" s="311"/>
      <c r="F188" s="307"/>
      <c r="G188" s="108" t="s">
        <v>50</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409</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757</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93</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38</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337</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332</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159</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146</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473</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378</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133</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94</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141</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142</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26</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333</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161</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516</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469</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0</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1</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2</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334</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870</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f>
        <v>485826.5</v>
      </c>
    </row>
    <row r="213" spans="2:38" ht="37.5">
      <c r="B213" s="20"/>
      <c r="C213" s="20"/>
      <c r="D213" s="311"/>
      <c r="E213" s="311"/>
      <c r="F213" s="307"/>
      <c r="G213" s="108" t="s">
        <v>709</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361</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362</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363</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108</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364</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216</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4</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11"/>
      <c r="E221" s="311"/>
      <c r="F221" s="307"/>
      <c r="G221" s="108" t="s">
        <v>350</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669</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163</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11"/>
      <c r="E224" s="311"/>
      <c r="F224" s="307"/>
      <c r="G224" s="108" t="s">
        <v>199</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v>-150000</v>
      </c>
      <c r="AJ224" s="42">
        <v>200000</v>
      </c>
      <c r="AK224" s="42">
        <f>200000+150000</f>
        <v>350000</v>
      </c>
      <c r="AL224" s="50">
        <f>138996.72+172988.88+4527.58</f>
        <v>316513.18</v>
      </c>
    </row>
    <row r="225" spans="2:38" ht="56.25">
      <c r="B225" s="20"/>
      <c r="C225" s="20"/>
      <c r="D225" s="311"/>
      <c r="E225" s="311"/>
      <c r="F225" s="307"/>
      <c r="G225" s="108" t="s">
        <v>401</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402</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743</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5</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491</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410</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492</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278</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467</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697</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708</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698</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699</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180</v>
      </c>
      <c r="H238" s="50"/>
      <c r="I238" s="92"/>
      <c r="J238" s="117"/>
      <c r="K238" s="36"/>
      <c r="L238" s="36"/>
      <c r="M238" s="36"/>
      <c r="N238" s="91">
        <v>3132</v>
      </c>
      <c r="O238" s="36"/>
      <c r="P238" s="121"/>
      <c r="Q238" s="50">
        <v>82149</v>
      </c>
      <c r="R238" s="50"/>
      <c r="S238" s="50"/>
      <c r="T238" s="50" t="s">
        <v>337</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112</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164</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10</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11</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f>5000-50000</f>
        <v>-45000</v>
      </c>
      <c r="AJ242" s="42">
        <f>33000+50000</f>
        <v>83000</v>
      </c>
      <c r="AK242" s="42"/>
      <c r="AL242" s="50">
        <f>1800+4200</f>
        <v>6000</v>
      </c>
    </row>
    <row r="243" spans="2:38" ht="75">
      <c r="B243" s="20"/>
      <c r="C243" s="20"/>
      <c r="D243" s="311"/>
      <c r="E243" s="311"/>
      <c r="F243" s="307"/>
      <c r="G243" s="108" t="s">
        <v>365</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366</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668</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109</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110</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162</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171</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683</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f>105000-55000</f>
        <v>50000</v>
      </c>
      <c r="AJ250" s="42">
        <v>26000</v>
      </c>
      <c r="AK250" s="42">
        <v>29000</v>
      </c>
      <c r="AL250" s="50"/>
    </row>
    <row r="251" spans="2:38" ht="56.25">
      <c r="B251" s="20"/>
      <c r="C251" s="20"/>
      <c r="D251" s="311"/>
      <c r="E251" s="311"/>
      <c r="F251" s="307"/>
      <c r="G251" s="108" t="s">
        <v>172</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173</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v>25000</v>
      </c>
      <c r="AJ252" s="42">
        <f>17000-17000</f>
        <v>0</v>
      </c>
      <c r="AK252" s="42">
        <f>8000-8000</f>
        <v>0</v>
      </c>
      <c r="AL252" s="50">
        <f>5162.2+144351.5+2570.5</f>
        <v>152084.2</v>
      </c>
    </row>
    <row r="253" spans="2:38" ht="56.25">
      <c r="B253" s="20"/>
      <c r="C253" s="20"/>
      <c r="D253" s="311"/>
      <c r="E253" s="311"/>
      <c r="F253" s="307"/>
      <c r="G253" s="108" t="s">
        <v>174</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175</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176</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380</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124</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125</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344</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627</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356</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357</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740</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114</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474</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475</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165</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49108.7+49108.7</f>
        <v>98217.4</v>
      </c>
    </row>
    <row r="268" spans="2:38" ht="37.5">
      <c r="B268" s="20"/>
      <c r="C268" s="20"/>
      <c r="D268" s="311"/>
      <c r="E268" s="311"/>
      <c r="F268" s="307"/>
      <c r="G268" s="108" t="s">
        <v>476</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761</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477</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478</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486</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487</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488</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729</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468</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730</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134000-132500-100000</f>
        <v>-98500</v>
      </c>
      <c r="AJ277" s="42">
        <v>100000</v>
      </c>
      <c r="AK277" s="42"/>
      <c r="AL277" s="50">
        <f>4911.6</f>
        <v>4911.6</v>
      </c>
    </row>
    <row r="278" spans="2:38" ht="36" hidden="1">
      <c r="B278" s="20"/>
      <c r="C278" s="20"/>
      <c r="D278" s="311"/>
      <c r="E278" s="311"/>
      <c r="F278" s="307"/>
      <c r="G278" s="108" t="s">
        <v>731</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732</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775</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733</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49000-90000</f>
        <v>-41000</v>
      </c>
      <c r="AJ281" s="42">
        <f>55000+190000-48600-49000-49000+90000</f>
        <v>188400</v>
      </c>
      <c r="AK281" s="42"/>
      <c r="AL281" s="50">
        <f>48567+50079+9278</f>
        <v>107924</v>
      </c>
    </row>
    <row r="282" spans="2:38" ht="37.5">
      <c r="B282" s="20"/>
      <c r="C282" s="20"/>
      <c r="D282" s="311"/>
      <c r="E282" s="311"/>
      <c r="F282" s="307"/>
      <c r="G282" s="108" t="s">
        <v>734</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765</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166</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735</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248000-220000-49000+420000</f>
        <v>399000</v>
      </c>
      <c r="AJ285" s="42">
        <f>200000+49000-249000</f>
        <v>0</v>
      </c>
      <c r="AK285" s="42">
        <f>180000-171000</f>
        <v>9000</v>
      </c>
      <c r="AL285" s="50">
        <f>203964+1475+6144.6</f>
        <v>211583.6</v>
      </c>
    </row>
    <row r="286" spans="2:38" ht="56.25">
      <c r="B286" s="20"/>
      <c r="C286" s="20"/>
      <c r="D286" s="311"/>
      <c r="E286" s="311"/>
      <c r="F286" s="307"/>
      <c r="G286" s="108" t="s">
        <v>736</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479</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480</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481</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594</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595</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140</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620</v>
      </c>
      <c r="E293" s="317" t="s">
        <v>797</v>
      </c>
      <c r="F293" s="306" t="s">
        <v>605</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127</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400</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228</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660</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661</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576</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644</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598</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599</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24</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188</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648</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82</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649</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219</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218</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120</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642</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839</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42</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719</v>
      </c>
      <c r="E314" s="344" t="s">
        <v>718</v>
      </c>
      <c r="F314" s="345" t="s">
        <v>717</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817820.9</v>
      </c>
    </row>
    <row r="315" spans="2:38" ht="93.75">
      <c r="B315" s="20"/>
      <c r="C315" s="20"/>
      <c r="D315" s="344"/>
      <c r="E315" s="344"/>
      <c r="F315" s="345"/>
      <c r="G315" s="94" t="s">
        <v>720</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213565.07+154167.64+110760.1+54557.8+25804.21+15722.37+41911.08+34151.38+46183.9+21049.53+22045.72+22729.86+29411.66+8554.82+17205.76</f>
        <v>817820.9</v>
      </c>
    </row>
    <row r="316" spans="2:38" ht="18.75">
      <c r="B316" s="20"/>
      <c r="C316" s="20"/>
      <c r="D316" s="344" t="s">
        <v>643</v>
      </c>
      <c r="E316" s="344" t="s">
        <v>327</v>
      </c>
      <c r="F316" s="345" t="s">
        <v>600</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601</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621</v>
      </c>
      <c r="E318" s="317" t="s">
        <v>327</v>
      </c>
      <c r="F318" s="306" t="s">
        <v>326</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602</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538</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848</v>
      </c>
      <c r="E321" s="317" t="s">
        <v>847</v>
      </c>
      <c r="F321" s="306" t="s">
        <v>415</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539</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857</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111</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841</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849</v>
      </c>
      <c r="E326" s="310" t="s">
        <v>852</v>
      </c>
      <c r="F326" s="306" t="s">
        <v>622</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470748</v>
      </c>
    </row>
    <row r="327" spans="2:38" ht="37.5">
      <c r="B327" s="25"/>
      <c r="C327" s="25"/>
      <c r="D327" s="311"/>
      <c r="E327" s="311"/>
      <c r="F327" s="307"/>
      <c r="G327" s="108" t="s">
        <v>842</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855</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95</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710</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453</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454</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5116.2+120344.5+0.5</f>
        <v>125461.2</v>
      </c>
    </row>
    <row r="333" spans="2:38" ht="18.75">
      <c r="B333" s="25"/>
      <c r="C333" s="25"/>
      <c r="D333" s="346" t="s">
        <v>455</v>
      </c>
      <c r="E333" s="344" t="s">
        <v>852</v>
      </c>
      <c r="F333" s="345" t="s">
        <v>189</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190</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191</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446</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318</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319</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652</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858</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279</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695</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329</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850</v>
      </c>
      <c r="E344" s="317" t="s">
        <v>853</v>
      </c>
      <c r="F344" s="306" t="s">
        <v>651</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567</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170</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192</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160</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193</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152</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153</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154</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704</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198</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834</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851</v>
      </c>
      <c r="E356" s="310" t="s">
        <v>797</v>
      </c>
      <c r="F356" s="306" t="s">
        <v>796</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835</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836</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837</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472</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436</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437</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608</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726</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727</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728</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513</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514</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418</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419</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408</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220</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420</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385</v>
      </c>
      <c r="H374" s="111"/>
      <c r="I374" s="123"/>
      <c r="J374" s="113"/>
      <c r="K374" s="114"/>
      <c r="L374" s="114"/>
      <c r="M374" s="114"/>
      <c r="N374" s="91">
        <v>3132</v>
      </c>
      <c r="O374" s="132"/>
      <c r="P374" s="132"/>
      <c r="Q374" s="53">
        <v>150000</v>
      </c>
      <c r="R374" s="53"/>
      <c r="S374" s="53">
        <v>40000</v>
      </c>
      <c r="T374" s="53" t="s">
        <v>337</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646</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647</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681</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288</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289</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564</v>
      </c>
      <c r="E380" s="310" t="s">
        <v>798</v>
      </c>
      <c r="F380" s="306" t="s">
        <v>756</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799</v>
      </c>
      <c r="E382" s="310" t="s">
        <v>263</v>
      </c>
      <c r="F382" s="306" t="s">
        <v>264</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2032017.1</v>
      </c>
    </row>
    <row r="383" spans="2:38" ht="56.25">
      <c r="B383" s="25"/>
      <c r="C383" s="25"/>
      <c r="D383" s="311"/>
      <c r="E383" s="311"/>
      <c r="F383" s="307"/>
      <c r="G383" s="108" t="s">
        <v>558</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854</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221</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205</v>
      </c>
      <c r="H386" s="111"/>
      <c r="I386" s="123"/>
      <c r="J386" s="113"/>
      <c r="K386" s="114"/>
      <c r="L386" s="114"/>
      <c r="M386" s="114"/>
      <c r="N386" s="91">
        <v>3110</v>
      </c>
      <c r="O386" s="132"/>
      <c r="P386" s="132"/>
      <c r="Q386" s="50"/>
      <c r="R386" s="50"/>
      <c r="S386" s="50"/>
      <c r="T386" s="50"/>
      <c r="U386" s="50"/>
      <c r="V386" s="50" t="s">
        <v>337</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222</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223</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224</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812</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412</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16</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204</v>
      </c>
      <c r="H393" s="111"/>
      <c r="I393" s="123"/>
      <c r="J393" s="113"/>
      <c r="K393" s="114"/>
      <c r="L393" s="114"/>
      <c r="M393" s="114"/>
      <c r="N393" s="91">
        <v>3132</v>
      </c>
      <c r="O393" s="132"/>
      <c r="P393" s="132"/>
      <c r="Q393" s="53">
        <v>2000000</v>
      </c>
      <c r="R393" s="53"/>
      <c r="S393" s="53"/>
      <c r="T393" s="53"/>
      <c r="U393" s="53"/>
      <c r="V393" s="53" t="s">
        <v>337</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37</v>
      </c>
      <c r="H394" s="111"/>
      <c r="I394" s="123"/>
      <c r="J394" s="113"/>
      <c r="K394" s="114"/>
      <c r="L394" s="114"/>
      <c r="M394" s="114"/>
      <c r="N394" s="91">
        <v>3132</v>
      </c>
      <c r="O394" s="132"/>
      <c r="P394" s="132"/>
      <c r="Q394" s="53"/>
      <c r="R394" s="53"/>
      <c r="S394" s="53"/>
      <c r="T394" s="53"/>
      <c r="U394" s="53"/>
      <c r="V394" s="53"/>
      <c r="W394" s="53" t="s">
        <v>337</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17</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372</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f>16500+294.2</f>
        <v>16794.2</v>
      </c>
    </row>
    <row r="397" spans="2:38" ht="37.5">
      <c r="B397" s="25"/>
      <c r="C397" s="25"/>
      <c r="D397" s="311"/>
      <c r="E397" s="311"/>
      <c r="F397" s="307"/>
      <c r="G397" s="130" t="s">
        <v>838</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10337.1+181.5</f>
        <v>10518.6</v>
      </c>
    </row>
    <row r="398" spans="2:38" ht="75">
      <c r="B398" s="25"/>
      <c r="C398" s="25"/>
      <c r="D398" s="311"/>
      <c r="E398" s="311"/>
      <c r="F398" s="307"/>
      <c r="G398" s="130" t="s">
        <v>610</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4945+5655.8+38627.7+83673.3</f>
        <v>132901.8</v>
      </c>
    </row>
    <row r="399" spans="2:38" ht="56.25">
      <c r="B399" s="25"/>
      <c r="C399" s="25"/>
      <c r="D399" s="311"/>
      <c r="E399" s="311"/>
      <c r="F399" s="307"/>
      <c r="G399" s="130" t="s">
        <v>611</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192449.5+1.5</f>
        <v>192451</v>
      </c>
    </row>
    <row r="400" spans="2:38" ht="18" hidden="1">
      <c r="B400" s="25"/>
      <c r="C400" s="25"/>
      <c r="D400" s="310" t="s">
        <v>262</v>
      </c>
      <c r="E400" s="310" t="s">
        <v>263</v>
      </c>
      <c r="F400" s="306" t="s">
        <v>266</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78</v>
      </c>
      <c r="E402" s="310" t="s">
        <v>79</v>
      </c>
      <c r="F402" s="306" t="s">
        <v>267</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2767520.13</v>
      </c>
    </row>
    <row r="403" spans="2:38" ht="112.5">
      <c r="B403" s="25"/>
      <c r="C403" s="25"/>
      <c r="D403" s="311"/>
      <c r="E403" s="311"/>
      <c r="F403" s="307"/>
      <c r="G403" s="108" t="s">
        <v>692</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693</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871</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119</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714</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310</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81272.45+65450.58+10119.45+2432.5</f>
        <v>159274.98</v>
      </c>
    </row>
    <row r="409" spans="2:38" ht="72" hidden="1">
      <c r="B409" s="25"/>
      <c r="C409" s="25"/>
      <c r="D409" s="311"/>
      <c r="E409" s="311"/>
      <c r="F409" s="307"/>
      <c r="G409" s="108" t="s">
        <v>612</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403</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623</v>
      </c>
      <c r="E411" s="310" t="s">
        <v>274</v>
      </c>
      <c r="F411" s="306" t="s">
        <v>268</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5269326.93</v>
      </c>
    </row>
    <row r="412" spans="2:38" ht="56.25">
      <c r="B412" s="20"/>
      <c r="C412" s="20"/>
      <c r="D412" s="311"/>
      <c r="E412" s="311"/>
      <c r="F412" s="307"/>
      <c r="G412" s="108" t="s">
        <v>758</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41</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92139+839.4</f>
        <v>92978.4</v>
      </c>
    </row>
    <row r="414" spans="2:38" ht="56.25">
      <c r="B414" s="20"/>
      <c r="C414" s="20"/>
      <c r="D414" s="311"/>
      <c r="E414" s="311"/>
      <c r="F414" s="307"/>
      <c r="G414" s="108" t="s">
        <v>759</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537</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550</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551</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51</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552</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301</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634</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40</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27</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4011+144131.4+60574.6</f>
        <v>208717</v>
      </c>
    </row>
    <row r="424" spans="2:38" ht="112.5">
      <c r="B424" s="20"/>
      <c r="C424" s="20"/>
      <c r="D424" s="311"/>
      <c r="E424" s="311"/>
      <c r="F424" s="307"/>
      <c r="G424" s="52" t="s">
        <v>53</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54</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55</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56</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624</v>
      </c>
      <c r="E427" s="310" t="s">
        <v>797</v>
      </c>
      <c r="F427" s="306" t="s">
        <v>215</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43600</v>
      </c>
    </row>
    <row r="428" spans="2:38" ht="78" customHeight="1">
      <c r="B428" s="25"/>
      <c r="C428" s="25"/>
      <c r="D428" s="311"/>
      <c r="E428" s="311"/>
      <c r="F428" s="307"/>
      <c r="G428" s="108" t="s">
        <v>500</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713</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f>25700</f>
        <v>25700</v>
      </c>
    </row>
    <row r="430" spans="2:38" ht="37.5">
      <c r="B430" s="25"/>
      <c r="C430" s="25"/>
      <c r="D430" s="311"/>
      <c r="E430" s="311"/>
      <c r="F430" s="307"/>
      <c r="G430" s="108" t="s">
        <v>712</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711</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501</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91</v>
      </c>
      <c r="E434" s="317" t="s">
        <v>79</v>
      </c>
      <c r="F434" s="306" t="s">
        <v>307</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502</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503</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447</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504</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505</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448</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506</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203</v>
      </c>
      <c r="H442" s="42"/>
      <c r="I442" s="92"/>
      <c r="J442" s="140"/>
      <c r="K442" s="59"/>
      <c r="L442" s="59"/>
      <c r="M442" s="59"/>
      <c r="N442" s="91">
        <v>3210</v>
      </c>
      <c r="O442" s="140"/>
      <c r="P442" s="140"/>
      <c r="Q442" s="53"/>
      <c r="R442" s="53"/>
      <c r="S442" s="53"/>
      <c r="T442" s="53"/>
      <c r="U442" s="53"/>
      <c r="V442" s="53" t="s">
        <v>337</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715</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126</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803</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804</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449</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805</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806</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96</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115</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116</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251</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7808936.92</v>
      </c>
    </row>
    <row r="454" spans="2:38" ht="18.75">
      <c r="B454" s="25"/>
      <c r="C454" s="25"/>
      <c r="D454" s="310" t="s">
        <v>625</v>
      </c>
      <c r="E454" s="310" t="s">
        <v>281</v>
      </c>
      <c r="F454" s="306" t="s">
        <v>276</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4402080.3</v>
      </c>
    </row>
    <row r="455" spans="2:38" ht="56.25">
      <c r="B455" s="20"/>
      <c r="C455" s="20"/>
      <c r="D455" s="311"/>
      <c r="E455" s="311"/>
      <c r="F455" s="307"/>
      <c r="G455" s="146" t="s">
        <v>99</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56800+561819.24</f>
        <v>618619.24</v>
      </c>
    </row>
    <row r="456" spans="2:38" ht="37.5">
      <c r="B456" s="20"/>
      <c r="C456" s="20"/>
      <c r="D456" s="311"/>
      <c r="E456" s="311"/>
      <c r="F456" s="307"/>
      <c r="G456" s="146" t="s">
        <v>506</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90</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v>123790.68</v>
      </c>
    </row>
    <row r="458" spans="2:38" ht="75">
      <c r="B458" s="20"/>
      <c r="C458" s="20"/>
      <c r="D458" s="311"/>
      <c r="E458" s="311"/>
      <c r="F458" s="307"/>
      <c r="G458" s="146" t="s">
        <v>657</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566</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628</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15</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767</v>
      </c>
      <c r="H462" s="62"/>
      <c r="I462" s="149"/>
      <c r="J462" s="150"/>
      <c r="K462" s="151"/>
      <c r="L462" s="151"/>
      <c r="M462" s="151"/>
      <c r="N462" s="91">
        <v>3110</v>
      </c>
      <c r="O462" s="151"/>
      <c r="P462" s="151"/>
      <c r="Q462" s="42"/>
      <c r="R462" s="42"/>
      <c r="S462" s="42"/>
      <c r="T462" s="42"/>
      <c r="U462" s="42"/>
      <c r="V462" s="42"/>
      <c r="W462" s="42" t="s">
        <v>337</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100</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766</v>
      </c>
      <c r="H464" s="62"/>
      <c r="I464" s="149"/>
      <c r="J464" s="150"/>
      <c r="K464" s="151"/>
      <c r="L464" s="151"/>
      <c r="M464" s="151"/>
      <c r="N464" s="91">
        <v>3132</v>
      </c>
      <c r="O464" s="151"/>
      <c r="P464" s="151"/>
      <c r="Q464" s="42"/>
      <c r="R464" s="42"/>
      <c r="S464" s="42"/>
      <c r="T464" s="42"/>
      <c r="U464" s="42"/>
      <c r="V464" s="42">
        <v>176757</v>
      </c>
      <c r="W464" s="42" t="s">
        <v>337</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123</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398</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770</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370</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371</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62</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754</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626</v>
      </c>
      <c r="E472" s="310" t="s">
        <v>283</v>
      </c>
      <c r="F472" s="306" t="s">
        <v>282</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506</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570</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413</v>
      </c>
      <c r="E475" s="310" t="s">
        <v>284</v>
      </c>
      <c r="F475" s="306" t="s">
        <v>650</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2633587.72</v>
      </c>
    </row>
    <row r="476" spans="2:38" ht="56.25">
      <c r="B476" s="25"/>
      <c r="C476" s="25"/>
      <c r="D476" s="311"/>
      <c r="E476" s="311"/>
      <c r="F476" s="307"/>
      <c r="G476" s="146" t="s">
        <v>99</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50400+55878+10762.5+364329.96</f>
        <v>481370.46</v>
      </c>
    </row>
    <row r="477" spans="2:38" ht="56.25">
      <c r="B477" s="25"/>
      <c r="C477" s="25"/>
      <c r="D477" s="311"/>
      <c r="E477" s="311"/>
      <c r="F477" s="307"/>
      <c r="G477" s="146" t="s">
        <v>397</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529</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506</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90</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10762.5+161880.12+523729.8</f>
        <v>696372.4199999999</v>
      </c>
    </row>
    <row r="481" spans="2:38" ht="103.5" customHeight="1">
      <c r="B481" s="25"/>
      <c r="C481" s="25"/>
      <c r="D481" s="311"/>
      <c r="E481" s="311"/>
      <c r="F481" s="307"/>
      <c r="G481" s="94" t="s">
        <v>298</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311"/>
      <c r="E482" s="311"/>
      <c r="F482" s="307"/>
      <c r="G482" s="94" t="s">
        <v>638</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517</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518</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287</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73289+300900</f>
        <v>374189</v>
      </c>
    </row>
    <row r="486" spans="2:38" ht="93.75">
      <c r="B486" s="25"/>
      <c r="C486" s="25"/>
      <c r="D486" s="311"/>
      <c r="E486" s="311"/>
      <c r="F486" s="307"/>
      <c r="G486" s="94" t="s">
        <v>525</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414</v>
      </c>
      <c r="E487" s="310" t="s">
        <v>286</v>
      </c>
      <c r="F487" s="306" t="s">
        <v>285</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788</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396</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789</v>
      </c>
      <c r="E490" s="317" t="s">
        <v>790</v>
      </c>
      <c r="F490" s="345" t="s">
        <v>791</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568</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787</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540</v>
      </c>
      <c r="E493" s="310" t="s">
        <v>281</v>
      </c>
      <c r="F493" s="306" t="s">
        <v>724</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482</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168</v>
      </c>
      <c r="E495" s="300" t="s">
        <v>255</v>
      </c>
      <c r="F495" s="303" t="s">
        <v>169</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202</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32</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33</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603</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609</v>
      </c>
      <c r="E500" s="347" t="s">
        <v>324</v>
      </c>
      <c r="F500" s="306" t="s">
        <v>616</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386</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387</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122</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225</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376</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377</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379</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506</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13</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88</v>
      </c>
      <c r="E510" s="317" t="s">
        <v>277</v>
      </c>
      <c r="F510" s="306" t="s">
        <v>497</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275</v>
      </c>
      <c r="E512" s="310" t="s">
        <v>725</v>
      </c>
      <c r="F512" s="306" t="s">
        <v>86</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155</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331</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832</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548</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46</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156</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157</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158</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241</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506</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102</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103</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822</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755</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604</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20996136.39</v>
      </c>
      <c r="AJ527" s="63">
        <f t="shared" si="58"/>
        <v>9362429.43</v>
      </c>
      <c r="AK527" s="63">
        <f t="shared" si="58"/>
        <v>16793425.1</v>
      </c>
      <c r="AL527" s="63">
        <f t="shared" si="58"/>
        <v>140174656.01999998</v>
      </c>
    </row>
    <row r="528" spans="2:38" ht="18.75">
      <c r="B528" s="18"/>
      <c r="D528" s="347" t="s">
        <v>609</v>
      </c>
      <c r="E528" s="347" t="s">
        <v>324</v>
      </c>
      <c r="F528" s="306" t="s">
        <v>616</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242</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416</v>
      </c>
      <c r="E530" s="310" t="s">
        <v>257</v>
      </c>
      <c r="F530" s="306" t="s">
        <v>498</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5698776.23</v>
      </c>
    </row>
    <row r="531" spans="2:38" ht="54" hidden="1">
      <c r="B531" s="5"/>
      <c r="C531" s="5"/>
      <c r="D531" s="311"/>
      <c r="E531" s="311"/>
      <c r="F531" s="307"/>
      <c r="G531" s="141" t="s">
        <v>25</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9</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40080+66627.6+549354+4843.2+3007.2+44088+151389.6+155788.8+87672+95201.76+9627+46170+138270+1155200+38322+33063.6+223498.41+540395+75367.2+3692+66370.33+40747.2+154755.6+6258+34440+7525+299700+39864+42568.8+240459.6+215984+2491+71340</f>
        <v>4684160.9</v>
      </c>
    </row>
    <row r="533" spans="2:38" ht="56.25">
      <c r="B533" s="5"/>
      <c r="C533" s="5"/>
      <c r="D533" s="311"/>
      <c r="E533" s="311"/>
      <c r="F533" s="307"/>
      <c r="G533" s="141" t="s">
        <v>245</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833</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104</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308</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384</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4943.46+67000</f>
        <v>71943.46</v>
      </c>
    </row>
    <row r="538" spans="2:38" ht="93.75">
      <c r="B538" s="5"/>
      <c r="C538" s="5"/>
      <c r="D538" s="311"/>
      <c r="E538" s="311"/>
      <c r="F538" s="307"/>
      <c r="G538" s="94" t="s">
        <v>208</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206</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8</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528</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335</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336</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865</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877</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246</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317</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373</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374</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470</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562</v>
      </c>
      <c r="H551" s="62"/>
      <c r="I551" s="149"/>
      <c r="J551" s="150"/>
      <c r="K551" s="42"/>
      <c r="L551" s="42"/>
      <c r="M551" s="42"/>
      <c r="N551" s="91">
        <v>3131</v>
      </c>
      <c r="O551" s="150"/>
      <c r="P551" s="150"/>
      <c r="Q551" s="53">
        <v>60000</v>
      </c>
      <c r="R551" s="53" t="s">
        <v>337</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132</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817</v>
      </c>
      <c r="H553" s="62"/>
      <c r="I553" s="149"/>
      <c r="J553" s="150"/>
      <c r="K553" s="42"/>
      <c r="L553" s="42"/>
      <c r="M553" s="42"/>
      <c r="N553" s="91">
        <v>3131</v>
      </c>
      <c r="O553" s="150"/>
      <c r="P553" s="150"/>
      <c r="Q553" s="53">
        <v>390275</v>
      </c>
      <c r="R553" s="53" t="s">
        <v>337</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5921+13816.52+296704+21654.63+102026.2+1528</f>
        <v>441650.35000000003</v>
      </c>
    </row>
    <row r="554" spans="2:38" ht="54" hidden="1">
      <c r="B554" s="18"/>
      <c r="C554" s="18"/>
      <c r="D554" s="311"/>
      <c r="E554" s="311"/>
      <c r="F554" s="307"/>
      <c r="G554" s="94" t="s">
        <v>471</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417</v>
      </c>
      <c r="E555" s="317" t="s">
        <v>257</v>
      </c>
      <c r="F555" s="345" t="s">
        <v>629</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560000</v>
      </c>
      <c r="AJ555" s="56">
        <f t="shared" si="61"/>
        <v>2376368</v>
      </c>
      <c r="AK555" s="56">
        <f t="shared" si="61"/>
        <v>2040833.33</v>
      </c>
      <c r="AL555" s="56">
        <f t="shared" si="61"/>
        <v>1111608.02</v>
      </c>
    </row>
    <row r="556" spans="2:38" ht="150">
      <c r="B556" s="18"/>
      <c r="C556" s="18"/>
      <c r="D556" s="343"/>
      <c r="E556" s="343"/>
      <c r="F556" s="345"/>
      <c r="G556" s="94" t="s">
        <v>737</v>
      </c>
      <c r="H556" s="62"/>
      <c r="I556" s="149"/>
      <c r="J556" s="150"/>
      <c r="K556" s="42"/>
      <c r="L556" s="42"/>
      <c r="M556" s="42"/>
      <c r="N556" s="262" t="s">
        <v>703</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350000-50000+55000+95000+3450000-340000-3000000</f>
        <v>560000</v>
      </c>
      <c r="AJ556" s="53">
        <f>2000000+365450.77+1554491.69-3606574.46+63000+2000000</f>
        <v>2376368</v>
      </c>
      <c r="AK556" s="53">
        <f>500000+1000000+1000000+484549.23-1554491.69-1430057.54+45833.33+605000+50000+340000+1000000</f>
        <v>2040833.33</v>
      </c>
      <c r="AL556" s="42">
        <f>15377.02+68632.55+715754.24+209701.27+15423.87+86719.07</f>
        <v>1111608.02</v>
      </c>
    </row>
    <row r="557" spans="2:38" ht="18.75">
      <c r="B557" s="5"/>
      <c r="C557" s="5"/>
      <c r="D557" s="310" t="s">
        <v>78</v>
      </c>
      <c r="E557" s="310" t="s">
        <v>79</v>
      </c>
      <c r="F557" s="306" t="s">
        <v>267</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691</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772</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773</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768</v>
      </c>
      <c r="H561" s="165"/>
      <c r="I561" s="152"/>
      <c r="J561" s="166"/>
      <c r="K561" s="42"/>
      <c r="L561" s="42"/>
      <c r="M561" s="42"/>
      <c r="N561" s="91">
        <v>3142</v>
      </c>
      <c r="O561" s="166"/>
      <c r="P561" s="166"/>
      <c r="Q561" s="43"/>
      <c r="R561" s="43"/>
      <c r="S561" s="43"/>
      <c r="T561" s="43"/>
      <c r="U561" s="43"/>
      <c r="V561" s="43"/>
      <c r="W561" s="43" t="s">
        <v>337</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441</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442</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560</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292</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260</v>
      </c>
      <c r="E566" s="317" t="s">
        <v>290</v>
      </c>
      <c r="F566" s="306" t="s">
        <v>555</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293</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250</v>
      </c>
      <c r="E568" s="310" t="s">
        <v>87</v>
      </c>
      <c r="F568" s="306" t="s">
        <v>328</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4077128.3200000003</v>
      </c>
      <c r="AJ568" s="56">
        <f t="shared" si="64"/>
        <v>2103592.43</v>
      </c>
      <c r="AK568" s="56">
        <f t="shared" si="64"/>
        <v>9236339</v>
      </c>
      <c r="AL568" s="56">
        <f t="shared" si="64"/>
        <v>97508765.94999999</v>
      </c>
    </row>
    <row r="569" spans="2:38" ht="75">
      <c r="B569" s="18"/>
      <c r="C569" s="18"/>
      <c r="D569" s="311"/>
      <c r="E569" s="311"/>
      <c r="F569" s="307"/>
      <c r="G569" s="164" t="s">
        <v>294</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802</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147</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569</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843</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186</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311"/>
      <c r="E575" s="311"/>
      <c r="F575" s="307"/>
      <c r="G575" s="164" t="s">
        <v>229</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527</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117</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230</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118</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394</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392</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393</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390</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692000-57666-634334+701511.75-701511.75+2500000-1.25+318500-250000-248339-250000-1500000-1800000+3000000</f>
        <v>1770159.75</v>
      </c>
      <c r="AJ583" s="53">
        <f>130000-130000+1000000+1.25+1535000+250000+76000-2000000</f>
        <v>861001.25</v>
      </c>
      <c r="AK583" s="53">
        <f>3000000+1000000+248339+250000+1500000+1724000-1000000</f>
        <v>6722339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f>
        <v>41378390.28000001</v>
      </c>
    </row>
    <row r="584" spans="2:38" ht="56.25">
      <c r="B584" s="18"/>
      <c r="C584" s="18"/>
      <c r="D584" s="311"/>
      <c r="E584" s="311"/>
      <c r="F584" s="307"/>
      <c r="G584" s="164" t="s">
        <v>794</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795</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844</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543</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866</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65</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66</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544</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353</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354</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742</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91</v>
      </c>
      <c r="E595" s="317" t="s">
        <v>79</v>
      </c>
      <c r="F595" s="306" t="s">
        <v>307</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32045714.01</v>
      </c>
    </row>
    <row r="596" spans="2:38" ht="56.25">
      <c r="B596" s="5"/>
      <c r="C596" s="5"/>
      <c r="D596" s="343"/>
      <c r="E596" s="343"/>
      <c r="F596" s="307"/>
      <c r="G596" s="176" t="s">
        <v>632</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10161326.86</v>
      </c>
    </row>
    <row r="597" spans="2:38" ht="75">
      <c r="B597" s="5"/>
      <c r="C597" s="5"/>
      <c r="D597" s="343"/>
      <c r="E597" s="343"/>
      <c r="F597" s="307"/>
      <c r="G597" s="164" t="s">
        <v>18</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888081.6+92347.2+4091190+32904+1036191.6+187424.4+125622+270433.5+152203.29</f>
        <v>6876397.59</v>
      </c>
    </row>
    <row r="598" spans="2:38" ht="56.25">
      <c r="B598" s="5"/>
      <c r="C598" s="5"/>
      <c r="D598" s="343"/>
      <c r="E598" s="343"/>
      <c r="F598" s="307"/>
      <c r="G598" s="164" t="s">
        <v>607</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74222.76+777690+52342.12+479217.85+32294.68+334621.35+450344.8+1084195.71</f>
        <v>3284929.2699999996</v>
      </c>
    </row>
    <row r="599" spans="2:38" ht="34.5" hidden="1">
      <c r="B599" s="5"/>
      <c r="C599" s="5"/>
      <c r="D599" s="343"/>
      <c r="E599" s="343"/>
      <c r="F599" s="307"/>
      <c r="G599" s="176" t="s">
        <v>633</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247</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510</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248</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444</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445</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707</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182</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183</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43</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256</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667</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212</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121</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9261390.39</v>
      </c>
    </row>
    <row r="618" spans="2:38" ht="75">
      <c r="B618" s="5"/>
      <c r="C618" s="5"/>
      <c r="D618" s="343"/>
      <c r="E618" s="343"/>
      <c r="F618" s="307"/>
      <c r="G618" s="94" t="s">
        <v>77</v>
      </c>
      <c r="H618" s="65"/>
      <c r="I618" s="152"/>
      <c r="J618" s="65"/>
      <c r="K618" s="42"/>
      <c r="L618" s="42"/>
      <c r="M618" s="42"/>
      <c r="N618" s="91">
        <v>3210</v>
      </c>
      <c r="O618" s="65"/>
      <c r="P618" s="65"/>
      <c r="Q618" s="43">
        <v>2000000</v>
      </c>
      <c r="R618" s="43" t="s">
        <v>337</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36</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217</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383306.36+140867.39+72101.62+1937482.6+30522.35+1392276.99+699677+219194.16+696092.76+287798.2</f>
        <v>5859319.430000001</v>
      </c>
    </row>
    <row r="621" spans="2:38" ht="75">
      <c r="B621" s="5"/>
      <c r="C621" s="5"/>
      <c r="D621" s="343"/>
      <c r="E621" s="343"/>
      <c r="F621" s="307"/>
      <c r="G621" s="94" t="s">
        <v>738</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739</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684</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511</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685</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686</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129</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130</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818</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819</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820</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821</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574</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575</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209</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388</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320</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343"/>
      <c r="E638" s="343"/>
      <c r="F638" s="307"/>
      <c r="G638" s="94" t="s">
        <v>76</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658</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139</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559</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197</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375</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509</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577</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859</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753</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860</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39</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343"/>
      <c r="E650" s="343"/>
      <c r="F650" s="307"/>
      <c r="G650" s="94" t="s">
        <v>561</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443</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696</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210</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705</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706</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750</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751</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752</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321</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861</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506</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639</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862</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269</v>
      </c>
      <c r="E664" s="312" t="s">
        <v>255</v>
      </c>
      <c r="F664" s="313" t="s">
        <v>270</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769</v>
      </c>
      <c r="H665" s="168"/>
      <c r="I665" s="168"/>
      <c r="J665" s="170"/>
      <c r="K665" s="43"/>
      <c r="L665" s="42"/>
      <c r="M665" s="42"/>
      <c r="N665" s="91">
        <v>3220</v>
      </c>
      <c r="O665" s="170"/>
      <c r="P665" s="170"/>
      <c r="Q665" s="170"/>
      <c r="R665" s="170"/>
      <c r="S665" s="170"/>
      <c r="T665" s="170"/>
      <c r="U665" s="170"/>
      <c r="V665" s="277">
        <v>165000</v>
      </c>
      <c r="W665" s="277" t="s">
        <v>337</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168</v>
      </c>
      <c r="E666" s="312" t="s">
        <v>255</v>
      </c>
      <c r="F666" s="313" t="s">
        <v>169</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207</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252</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72006120.45000002</v>
      </c>
    </row>
    <row r="669" spans="2:38" ht="18.75">
      <c r="B669" s="18"/>
      <c r="D669" s="317" t="s">
        <v>609</v>
      </c>
      <c r="E669" s="347" t="s">
        <v>324</v>
      </c>
      <c r="F669" s="306" t="s">
        <v>616</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863</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864</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258</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618</v>
      </c>
      <c r="E673" s="310" t="s">
        <v>272</v>
      </c>
      <c r="F673" s="306" t="s">
        <v>280</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619</v>
      </c>
      <c r="E679" s="310" t="s">
        <v>274</v>
      </c>
      <c r="F679" s="306" t="s">
        <v>273</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674</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675</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676</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654</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620</v>
      </c>
      <c r="E684" s="315" t="s">
        <v>797</v>
      </c>
      <c r="F684" s="289" t="s">
        <v>605</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407</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417</v>
      </c>
      <c r="E686" s="317" t="s">
        <v>257</v>
      </c>
      <c r="F686" s="306" t="s">
        <v>629</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541</v>
      </c>
      <c r="E688" s="310" t="s">
        <v>499</v>
      </c>
      <c r="F688" s="306" t="s">
        <v>259</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261</v>
      </c>
      <c r="E693" s="310" t="s">
        <v>263</v>
      </c>
      <c r="F693" s="306" t="s">
        <v>265</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78</v>
      </c>
      <c r="E697" s="310" t="s">
        <v>79</v>
      </c>
      <c r="F697" s="306" t="s">
        <v>267</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800928.77</v>
      </c>
    </row>
    <row r="698" spans="2:38" ht="97.5" customHeight="1">
      <c r="B698" s="18"/>
      <c r="C698" s="18"/>
      <c r="D698" s="311"/>
      <c r="E698" s="311"/>
      <c r="F698" s="307"/>
      <c r="G698" s="141" t="s">
        <v>655</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656</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440</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662</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671</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395</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237</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238</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239</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830</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831</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243</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244</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6</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v>29854</v>
      </c>
    </row>
    <row r="712" spans="1:38" s="40" customFormat="1" ht="72">
      <c r="A712" s="41"/>
      <c r="B712" s="18"/>
      <c r="C712" s="18"/>
      <c r="D712" s="311"/>
      <c r="E712" s="311"/>
      <c r="F712" s="307"/>
      <c r="G712" s="108" t="s">
        <v>7</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358</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359</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194</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360</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623</v>
      </c>
      <c r="E718" s="310" t="s">
        <v>274</v>
      </c>
      <c r="F718" s="306" t="s">
        <v>268</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312</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311</v>
      </c>
      <c r="H720" s="207"/>
      <c r="I720" s="123"/>
      <c r="J720" s="208"/>
      <c r="K720" s="128"/>
      <c r="L720" s="128"/>
      <c r="M720" s="128"/>
      <c r="N720" s="91">
        <v>3210</v>
      </c>
      <c r="O720" s="209"/>
      <c r="P720" s="209"/>
      <c r="Q720" s="53">
        <v>200000</v>
      </c>
      <c r="R720" s="53" t="s">
        <v>337</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313</v>
      </c>
      <c r="E721" s="317" t="s">
        <v>314</v>
      </c>
      <c r="F721" s="306" t="s">
        <v>315</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2"/>
      <c r="E722" s="318"/>
      <c r="F722" s="305"/>
      <c r="G722" s="94" t="s">
        <v>316</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310" t="s">
        <v>250</v>
      </c>
      <c r="E723" s="310" t="s">
        <v>87</v>
      </c>
      <c r="F723" s="306" t="s">
        <v>328</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65298938.140000015</v>
      </c>
    </row>
    <row r="724" spans="2:38" ht="95.25" customHeight="1">
      <c r="B724" s="18"/>
      <c r="C724" s="18"/>
      <c r="D724" s="311"/>
      <c r="E724" s="311"/>
      <c r="F724" s="307"/>
      <c r="G724" s="94" t="s">
        <v>809</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101</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85</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873</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701</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702</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490</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458</v>
      </c>
      <c r="H731" s="211"/>
      <c r="I731" s="92"/>
      <c r="J731" s="206"/>
      <c r="K731" s="53"/>
      <c r="L731" s="53"/>
      <c r="M731" s="42"/>
      <c r="N731" s="91">
        <v>3132</v>
      </c>
      <c r="O731" s="53"/>
      <c r="P731" s="206"/>
      <c r="Q731" s="42">
        <v>850000</v>
      </c>
      <c r="R731" s="42"/>
      <c r="S731" s="253" t="s">
        <v>459</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460</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596</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597</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341</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148</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515</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342</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343</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613</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107</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391</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34</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59</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60</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640</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f>105000+245000</f>
        <v>350000</v>
      </c>
    </row>
    <row r="747" spans="2:38" ht="36">
      <c r="B747" s="18"/>
      <c r="C747" s="18"/>
      <c r="D747" s="311"/>
      <c r="E747" s="311"/>
      <c r="F747" s="307"/>
      <c r="G747" s="146" t="s">
        <v>874</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875</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11"/>
      <c r="E749" s="311"/>
      <c r="F749" s="307"/>
      <c r="G749" s="146" t="s">
        <v>876</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670</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338</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61</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300000+3000000+156232+1500000</f>
        <v>4956232</v>
      </c>
    </row>
    <row r="753" spans="2:38" ht="54">
      <c r="B753" s="18"/>
      <c r="C753" s="18"/>
      <c r="D753" s="311"/>
      <c r="E753" s="311"/>
      <c r="F753" s="307"/>
      <c r="G753" s="94" t="s">
        <v>339</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151</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869</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810</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340</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645</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721</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722</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811</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201</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311"/>
      <c r="E763" s="311"/>
      <c r="F763" s="307"/>
      <c r="G763" s="94" t="s">
        <v>771</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14</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113</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421</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23</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814</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456</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v>5265.6</v>
      </c>
    </row>
    <row r="770" spans="2:38" ht="72">
      <c r="B770" s="18"/>
      <c r="C770" s="18"/>
      <c r="D770" s="127"/>
      <c r="E770" s="127"/>
      <c r="F770" s="116"/>
      <c r="G770" s="94" t="s">
        <v>457</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f>
        <v>575193.63</v>
      </c>
    </row>
    <row r="771" spans="2:38" ht="72">
      <c r="B771" s="18"/>
      <c r="C771" s="18"/>
      <c r="D771" s="127"/>
      <c r="E771" s="127"/>
      <c r="F771" s="116"/>
      <c r="G771" s="94" t="s">
        <v>653</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63</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872</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f>
        <v>444001.5</v>
      </c>
    </row>
    <row r="774" spans="2:38" ht="54">
      <c r="B774" s="18"/>
      <c r="C774" s="18"/>
      <c r="D774" s="127"/>
      <c r="E774" s="127"/>
      <c r="F774" s="116"/>
      <c r="G774" s="94" t="s">
        <v>411</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181</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213</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214</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168</v>
      </c>
      <c r="E778" s="315" t="s">
        <v>255</v>
      </c>
      <c r="F778" s="289" t="s">
        <v>169</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106</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617</v>
      </c>
      <c r="E780" s="346" t="s">
        <v>291</v>
      </c>
      <c r="F780" s="345" t="s">
        <v>415</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346"/>
      <c r="E781" s="346"/>
      <c r="F781" s="345"/>
      <c r="G781" s="94" t="s">
        <v>236</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346"/>
      <c r="E782" s="346"/>
      <c r="F782" s="345"/>
      <c r="G782" s="94" t="s">
        <v>700</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489</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749</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349</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867</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143</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748</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305</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461</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778</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306</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532</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716</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533</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534</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20</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530</v>
      </c>
      <c r="H798" s="62"/>
      <c r="I798" s="149"/>
      <c r="J798" s="150"/>
      <c r="K798" s="42"/>
      <c r="L798" s="42"/>
      <c r="M798" s="42"/>
      <c r="N798" s="91">
        <v>3110</v>
      </c>
      <c r="O798" s="150"/>
      <c r="P798" s="150"/>
      <c r="Q798" s="53">
        <v>90000</v>
      </c>
      <c r="R798" s="53"/>
      <c r="S798" s="255" t="s">
        <v>565</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450</v>
      </c>
      <c r="D799" s="102"/>
      <c r="E799" s="103"/>
      <c r="F799" s="77" t="s">
        <v>253</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609</v>
      </c>
      <c r="E800" s="347" t="s">
        <v>324</v>
      </c>
      <c r="F800" s="306" t="s">
        <v>616</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351</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97</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557</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240</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313</v>
      </c>
      <c r="E805" s="317" t="s">
        <v>314</v>
      </c>
      <c r="F805" s="306" t="s">
        <v>315</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741</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12</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91</v>
      </c>
      <c r="E808" s="317" t="s">
        <v>79</v>
      </c>
      <c r="F808" s="306" t="s">
        <v>300</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58</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323</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617</v>
      </c>
      <c r="E811" s="346" t="s">
        <v>291</v>
      </c>
      <c r="F811" s="345" t="s">
        <v>415</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299</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846</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44</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13</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45</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19</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524</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81</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451</v>
      </c>
      <c r="C820" s="5"/>
      <c r="D820" s="346"/>
      <c r="E820" s="346"/>
      <c r="F820" s="345"/>
      <c r="G820" s="95" t="s">
        <v>83</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254</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609</v>
      </c>
      <c r="E822" s="344" t="s">
        <v>324</v>
      </c>
      <c r="F822" s="345" t="s">
        <v>616</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150</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617</v>
      </c>
      <c r="E824" s="344" t="s">
        <v>291</v>
      </c>
      <c r="F824" s="345" t="s">
        <v>415</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816</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508</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89</v>
      </c>
      <c r="E827" s="317" t="s">
        <v>255</v>
      </c>
      <c r="F827" s="306" t="s">
        <v>507</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269</v>
      </c>
      <c r="E829" s="317" t="s">
        <v>255</v>
      </c>
      <c r="F829" s="306" t="s">
        <v>270</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868</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168</v>
      </c>
      <c r="E831" s="317" t="s">
        <v>255</v>
      </c>
      <c r="F831" s="306" t="s">
        <v>169</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556</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59760609.769999996</v>
      </c>
      <c r="AJ833" s="48">
        <f t="shared" si="103"/>
        <v>33634422.18</v>
      </c>
      <c r="AK833" s="48">
        <f t="shared" si="103"/>
        <v>30940217.79</v>
      </c>
      <c r="AL833" s="48">
        <f t="shared" si="103"/>
        <v>280545880.82</v>
      </c>
    </row>
    <row r="835" spans="25:32" ht="21">
      <c r="Y835" s="261"/>
      <c r="AF835"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2016-10-25T11:44:35Z</dcterms:modified>
  <cp:category/>
  <cp:version/>
  <cp:contentType/>
  <cp:contentStatus/>
</cp:coreProperties>
</file>